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<sst xmlns="http://schemas.openxmlformats.org/spreadsheetml/2006/main" count="164" uniqueCount="114">
  <si>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L.P.</t>
  </si>
  <si>
    <t>TYTUŁ PROJEKTU</t>
  </si>
  <si>
    <t>KOSZT PROJEKTU</t>
  </si>
  <si>
    <t>WNIOSKOWANE DOFINANSOWANIE</t>
  </si>
  <si>
    <t>UZYSKANE DOFINANSOWANIE</t>
  </si>
  <si>
    <t>Lato w Euroregionie Pradziad</t>
  </si>
  <si>
    <t>Czas letnich zabaw w Euroregionie Pradziad</t>
  </si>
  <si>
    <t>Europo! I my jesteśmy tutaj - Nysa</t>
  </si>
  <si>
    <t>Phare CBC /2003</t>
  </si>
  <si>
    <t>PROGRAM,FUNDUSZ/rok realizacji</t>
  </si>
  <si>
    <t>Phare CBC / 2004</t>
  </si>
  <si>
    <t>Phare CBC / 2005</t>
  </si>
  <si>
    <t>Akcja promocyjna agroturystycznych walorów sołectw gminy Nysa</t>
  </si>
  <si>
    <t>Sapard / 2004</t>
  </si>
  <si>
    <t>Agro-Bazar Informacji Europejskiej</t>
  </si>
  <si>
    <t>Agro-Info / 2003</t>
  </si>
  <si>
    <t>Międzynarodowa konferencja "Dyskryminacja a formy wspomagania osób niepełnosprawnych w ośrodku lokalnym. Nysa-Jesenik-Ludinghausen-Szumperk.</t>
  </si>
  <si>
    <t>PFRON, Europejski Rok Osób Niepełnosprawnych            / 2003</t>
  </si>
  <si>
    <t>Kanalizacja w Białej Nyskiej - II etap</t>
  </si>
  <si>
    <t>Sapard / 2003</t>
  </si>
  <si>
    <t>Dni Twierdzy Nysa</t>
  </si>
  <si>
    <t>UMWO, Konkurs "Partnertswo bez Granic" / 2003</t>
  </si>
  <si>
    <t>Nyskie Centrum Informacji i Aktywizacji Społecznej OMNIBUS</t>
  </si>
  <si>
    <t>Dożywianie dzieci z rodzin popegeerowskich</t>
  </si>
  <si>
    <t>Agencja Własności Rolnej Skarbu Państwa / 2003</t>
  </si>
  <si>
    <t>Drogi gminne dojazdowe do gruntów rolnych</t>
  </si>
  <si>
    <t>WKŁAD GMINY</t>
  </si>
  <si>
    <t>Organizacja Prereferendum europejskiego w ramach "Dni Nysy" i "10-lecia partnerstwa Nysa-Ludinghausen"</t>
  </si>
  <si>
    <t>Opolski Urząd Wojewódzki - Rezerwa celowa z budżetu państwa / 2003</t>
  </si>
  <si>
    <t>Budowa szatni sportowej w Niwnicy - zagospodarowanie         i wyposazenie centrum sportowo-rekreacyjnego</t>
  </si>
  <si>
    <t>SPO Rolny / 2005-06</t>
  </si>
  <si>
    <t>Opracowanie Programu Ochrony Środowiska i Gospodarki Odpadami Gminy Nysa</t>
  </si>
  <si>
    <t>Opolski Urząd Wojewódzki - Rezerwa celowa z budżetu państwa / 2004</t>
  </si>
  <si>
    <t>Rola samorządu w kreowaniu życia społecznego</t>
  </si>
  <si>
    <t>Fundacja Współpracy Polsko-Niemickiej, konkurs / 2004</t>
  </si>
  <si>
    <t>Adaptacja budynku pokoszarowego na lokale socjalne</t>
  </si>
  <si>
    <t>Min.Infrastruktury, Program budownictwa mieszkań dla osób wymagających pomocy socjalnej / 2005</t>
  </si>
  <si>
    <t>Europejski Dzień Sportu</t>
  </si>
  <si>
    <t>Town Twinning / 2005</t>
  </si>
  <si>
    <t>sprawdzić</t>
  </si>
  <si>
    <t>Asystent edukacji romskiej w placówkach oswiatowych gminy Nysa</t>
  </si>
  <si>
    <t>Opolski Urząd Wojewódzki, Program na rzecz społeczności romskiej w Polsce / 2005</t>
  </si>
  <si>
    <t>Nysa - Witamy w Unii Europejskiej</t>
  </si>
  <si>
    <t>Opolski Urząd Wojewódzki-rezerwa celowa z budżetu państwa / 2004</t>
  </si>
  <si>
    <t>Przygotowanie aplikacji do Funduszu Spójności</t>
  </si>
  <si>
    <t>NFOŚiGW / 2004</t>
  </si>
  <si>
    <t>Ścieżka przyrodniczo-dydaktyczna przez stok bojowy Fortu Prusy</t>
  </si>
  <si>
    <t>Konkurs Małych Dotacji na dofinansowanie partnerskich inicjatyw    i projektów ekologicznych (ZHP) / 2005</t>
  </si>
  <si>
    <t>OMNIBUS - rozwój Gminnego Centrum Informacji w Nysie</t>
  </si>
  <si>
    <t>WUP Opole, Program "Pierwsza Praca"            / 2005</t>
  </si>
  <si>
    <t>Urzędnik w Europie</t>
  </si>
  <si>
    <t>ZPORR 2.1, WUP Opole / 2006</t>
  </si>
  <si>
    <t>Likwidacja barier architektonicznych - budowa windy w SP Nr10 w Nysie</t>
  </si>
  <si>
    <t>Kontrakt Wojewódzki dla WO na 2005 r. / 2005</t>
  </si>
  <si>
    <t>Muzyka w zabytkowych kościołach i wnętrzach Księstwa Nyskiego</t>
  </si>
  <si>
    <t>Interreg III A Polska-Czechy / 2006</t>
  </si>
  <si>
    <t>Zakup nowości wydawniczych dla biblioteki publicznej</t>
  </si>
  <si>
    <t>Min.Kultury "Promocja Czytelnictwa" / 2005</t>
  </si>
  <si>
    <t>IW EQUAL, wnioskodawca Stow.Romów w Polsce, Gmina Nysa-partner / 2005</t>
  </si>
  <si>
    <t xml:space="preserve">Romowie w Polsce                     </t>
  </si>
  <si>
    <t>E-urząd dla mieszkańca Opolszczyzny</t>
  </si>
  <si>
    <t>ZPORR, działanie 1.5 - wniosek we współpracy z UMWO / 2005-07</t>
  </si>
  <si>
    <t>***</t>
  </si>
  <si>
    <t>Z</t>
  </si>
  <si>
    <t>T</t>
  </si>
  <si>
    <t>ZPORR 2.1, WUP Opole / 2005-2006</t>
  </si>
  <si>
    <t>Podwyższenie kwalifikacji nauczycieli - Euroschools and Euroteachers (SP Nr 1)</t>
  </si>
  <si>
    <t>I</t>
  </si>
  <si>
    <t>KS</t>
  </si>
  <si>
    <t>WUP, Program "Pierwsza Praca" / 2003</t>
  </si>
  <si>
    <t>Fundusz Ochrony Gruntów Rolnych  / 2003</t>
  </si>
  <si>
    <t>Park Kulturowo-Przyrodniczy Twierdzy Nysa - etap I</t>
  </si>
  <si>
    <t>ZPORR, działanie 3.2 / 2005-07</t>
  </si>
  <si>
    <t>Metalowa Twierdza - platformą współpracy rockowej młodzieży Euroregionu Pradziad</t>
  </si>
  <si>
    <t>INTERREG IIIA Polska-Czechy / 2006</t>
  </si>
  <si>
    <t>***gmina Nysa nie jest wnioskodawcą, lecz partnerem</t>
  </si>
  <si>
    <t>Odprowadzanie ścieków sanitarnych z miasta Nysa  i wsi Gminy Nysa</t>
  </si>
  <si>
    <t>Fundusz Spójności / 2005-09</t>
  </si>
  <si>
    <t>razem</t>
  </si>
  <si>
    <t>T - turystyka</t>
  </si>
  <si>
    <t>KS - kultura i sport</t>
  </si>
  <si>
    <t>Z - zasoby ludzkie</t>
  </si>
  <si>
    <t>I - inwestycje komunalne</t>
  </si>
  <si>
    <t xml:space="preserve">łączne dofinansowanie  </t>
  </si>
  <si>
    <t xml:space="preserve">Phare CBC </t>
  </si>
  <si>
    <t>ZPORR</t>
  </si>
  <si>
    <t>Interreg</t>
  </si>
  <si>
    <t>Sapard</t>
  </si>
  <si>
    <t>konkursy</t>
  </si>
  <si>
    <t>rezerwa celowa</t>
  </si>
  <si>
    <t>Pierwsza Praca</t>
  </si>
  <si>
    <t>Fundusz Spójności</t>
  </si>
  <si>
    <t>pozostałe programy</t>
  </si>
  <si>
    <t>SPO</t>
  </si>
  <si>
    <t>Kontrakt Wojewódzki</t>
  </si>
  <si>
    <t>Szlak Einchendorffa - budowa parkingu w Nysie przy ul.Einchendorffa</t>
  </si>
  <si>
    <t>INTERREG IIIA Polska-Czechy / 2006-07</t>
  </si>
  <si>
    <t>Utrwalone w kadrze pejzaże Ziemi Nyskiej</t>
  </si>
  <si>
    <t>Partnerstwo Nysy i Zlatych Hor na rzecz promocji Twierdzy Nysa</t>
  </si>
  <si>
    <t xml:space="preserve">Adaptacja pomieszczeń dla potrzeb kształcenia językowego i chemicznego w Gimnazjum Nr 3 w Nysie </t>
  </si>
  <si>
    <t xml:space="preserve">Kontrakt dla Województwa Opolskiego 2006 </t>
  </si>
  <si>
    <t>Fortyfikacje Nyskie transgranicznym dziedzictwem kulturowym</t>
  </si>
  <si>
    <t>projekty strategiczne</t>
  </si>
  <si>
    <t>Działalność Środowiskowego Domu Samopomocy - budowa i montaż windy osobowej i zakup samochodu osobowo - dostawczego</t>
  </si>
  <si>
    <t>dotacja celowa z budżetu Opolskiego Urzędu Wojewódzkiego /2006</t>
  </si>
  <si>
    <t>Asystent romski w szkołach podstawowych i gimnazjach z terenu Gminy Nysa</t>
  </si>
  <si>
    <t>Remont pomieszczenia w Szkole Podstawowej Nr 5 w Nysie przeznaczonego na swietlicę dla dzieci romskich z terenu Gminy Nysa</t>
  </si>
  <si>
    <t>Utworzenie w Szkole Podstawowej          Nr 5 w Nysie świetlicy dla dzieci romskich z terenu Gminy Nysa</t>
  </si>
  <si>
    <t>Zakup mikrobusu do przewozu osób niepełnosprawnych</t>
  </si>
  <si>
    <t>Zapewnienie odpowiednich warunków bytowo-mieszkaniowych rodzinom Romskimpoprzez remont budynków mieszkalnych w Nysie zamieszkiwanych przez rodziny Romskie</t>
  </si>
  <si>
    <t>dotacja MSWiA w ramach Programu na rzecz społeczności romskiej/2007</t>
  </si>
  <si>
    <t>zakup windy i samochodu osobowo-dostawczego przystosowanego do przewozu osób niepełnosprawnych na potrzeby Środowiskowego Domu Samopomocy w Nysie</t>
  </si>
  <si>
    <t>dotacja (zakupy inwestycyjne) Opolskiego Urzędu ojewódzkiego/2006</t>
  </si>
  <si>
    <t>Program wyrównywania różnic między regionami, PFRON/2006-2007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</si>
</sst>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4" fontId="0" fillId="33" borderId="10" xfId="60" applyFont="1" applyFill="1" applyBorder="1" applyAlignment="1">
      <alignment/>
    </xf>
    <xf numFmtId="44" fontId="1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4" xfId="0" applyFont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44" fontId="0" fillId="34" borderId="10" xfId="60" applyFont="1" applyFill="1" applyBorder="1" applyAlignment="1">
      <alignment/>
    </xf>
    <xf numFmtId="44" fontId="0" fillId="0" borderId="10" xfId="60" applyFont="1" applyFill="1" applyBorder="1" applyAlignment="1">
      <alignment/>
    </xf>
    <xf numFmtId="44" fontId="1" fillId="33" borderId="18" xfId="0" applyNumberFormat="1" applyFont="1" applyFill="1" applyBorder="1" applyAlignment="1">
      <alignment/>
    </xf>
    <xf numFmtId="44" fontId="0" fillId="0" borderId="19" xfId="0" applyNumberFormat="1" applyBorder="1" applyAlignment="1">
      <alignment/>
    </xf>
    <xf numFmtId="44" fontId="0" fillId="0" borderId="19" xfId="60" applyFont="1" applyBorder="1" applyAlignment="1">
      <alignment/>
    </xf>
    <xf numFmtId="44" fontId="0" fillId="34" borderId="19" xfId="0" applyNumberFormat="1" applyFill="1" applyBorder="1" applyAlignment="1">
      <alignment/>
    </xf>
    <xf numFmtId="44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9" fontId="2" fillId="33" borderId="13" xfId="0" applyNumberFormat="1" applyFont="1" applyFill="1" applyBorder="1" applyAlignment="1">
      <alignment horizontal="center" wrapText="1"/>
    </xf>
    <xf numFmtId="44" fontId="0" fillId="35" borderId="10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4" fontId="1" fillId="36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4" fontId="0" fillId="33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44" fontId="0" fillId="37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1" fillId="37" borderId="10" xfId="0" applyNumberFormat="1" applyFont="1" applyFill="1" applyBorder="1" applyAlignment="1">
      <alignment wrapText="1"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 wrapText="1"/>
    </xf>
    <xf numFmtId="44" fontId="0" fillId="37" borderId="10" xfId="60" applyFont="1" applyFill="1" applyBorder="1" applyAlignment="1">
      <alignment/>
    </xf>
    <xf numFmtId="44" fontId="0" fillId="37" borderId="19" xfId="0" applyNumberFormat="1" applyFill="1" applyBorder="1" applyAlignment="1">
      <alignment/>
    </xf>
    <xf numFmtId="0" fontId="0" fillId="37" borderId="10" xfId="0" applyFill="1" applyBorder="1" applyAlignment="1">
      <alignment/>
    </xf>
    <xf numFmtId="44" fontId="0" fillId="37" borderId="19" xfId="60" applyFont="1" applyFill="1" applyBorder="1" applyAlignment="1">
      <alignment/>
    </xf>
    <xf numFmtId="0" fontId="1" fillId="37" borderId="14" xfId="0" applyFont="1" applyFill="1" applyBorder="1" applyAlignment="1">
      <alignment/>
    </xf>
    <xf numFmtId="44" fontId="0" fillId="0" borderId="22" xfId="60" applyFont="1" applyBorder="1" applyAlignment="1">
      <alignment/>
    </xf>
    <xf numFmtId="0" fontId="1" fillId="34" borderId="0" xfId="0" applyFont="1" applyFill="1" applyBorder="1" applyAlignment="1">
      <alignment horizontal="left"/>
    </xf>
    <xf numFmtId="4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38" borderId="10" xfId="0" applyFont="1" applyFill="1" applyBorder="1" applyAlignment="1">
      <alignment horizontal="left"/>
    </xf>
    <xf numFmtId="44" fontId="0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 wrapText="1"/>
    </xf>
    <xf numFmtId="44" fontId="0" fillId="38" borderId="10" xfId="60" applyFont="1" applyFill="1" applyBorder="1" applyAlignment="1">
      <alignment/>
    </xf>
    <xf numFmtId="44" fontId="0" fillId="38" borderId="19" xfId="0" applyNumberFormat="1" applyFill="1" applyBorder="1" applyAlignment="1">
      <alignment/>
    </xf>
    <xf numFmtId="0" fontId="0" fillId="38" borderId="10" xfId="0" applyFill="1" applyBorder="1" applyAlignment="1">
      <alignment/>
    </xf>
    <xf numFmtId="44" fontId="0" fillId="38" borderId="19" xfId="60" applyFont="1" applyFill="1" applyBorder="1" applyAlignment="1">
      <alignment/>
    </xf>
    <xf numFmtId="0" fontId="1" fillId="38" borderId="14" xfId="0" applyFont="1" applyFill="1" applyBorder="1" applyAlignment="1">
      <alignment/>
    </xf>
    <xf numFmtId="44" fontId="0" fillId="38" borderId="22" xfId="6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3" xfId="0" applyBorder="1" applyAlignment="1">
      <alignment/>
    </xf>
    <xf numFmtId="44" fontId="0" fillId="0" borderId="24" xfId="60" applyFont="1" applyBorder="1" applyAlignment="1">
      <alignment/>
    </xf>
    <xf numFmtId="44" fontId="0" fillId="0" borderId="25" xfId="60" applyFont="1" applyBorder="1" applyAlignment="1">
      <alignment/>
    </xf>
    <xf numFmtId="44" fontId="0" fillId="0" borderId="26" xfId="0" applyNumberFormat="1" applyBorder="1" applyAlignment="1">
      <alignment/>
    </xf>
    <xf numFmtId="44" fontId="0" fillId="0" borderId="27" xfId="0" applyNumberFormat="1" applyBorder="1" applyAlignment="1">
      <alignment/>
    </xf>
    <xf numFmtId="44" fontId="1" fillId="39" borderId="10" xfId="60" applyFont="1" applyFill="1" applyBorder="1" applyAlignment="1">
      <alignment/>
    </xf>
    <xf numFmtId="44" fontId="1" fillId="39" borderId="10" xfId="0" applyNumberFormat="1" applyFont="1" applyFill="1" applyBorder="1" applyAlignment="1">
      <alignment/>
    </xf>
    <xf numFmtId="44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24" xfId="0" applyBorder="1" applyAlignment="1">
      <alignment wrapText="1"/>
    </xf>
    <xf numFmtId="44" fontId="0" fillId="35" borderId="10" xfId="60" applyFont="1" applyFill="1" applyBorder="1" applyAlignment="1">
      <alignment/>
    </xf>
    <xf numFmtId="44" fontId="0" fillId="33" borderId="24" xfId="60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44" fontId="0" fillId="33" borderId="26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SheetLayoutView="100" zoomScalePageLayoutView="0" workbookViewId="0" topLeftCell="A44">
      <selection activeCell="C59" sqref="C59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3" width="23.625" style="0" customWidth="1"/>
    <col min="4" max="4" width="19.75390625" style="0" customWidth="1"/>
    <col min="5" max="5" width="33.375" style="0" hidden="1" customWidth="1"/>
    <col min="6" max="6" width="18.75390625" style="0" customWidth="1"/>
    <col min="7" max="7" width="17.875" style="0" customWidth="1"/>
    <col min="8" max="8" width="4.25390625" style="0" customWidth="1"/>
  </cols>
  <sheetData>
    <row r="1" spans="1:8" ht="25.5" customHeight="1">
      <c r="A1" s="7" t="s">
        <v>0</v>
      </c>
      <c r="B1" s="8" t="s">
        <v>1</v>
      </c>
      <c r="C1" s="9" t="s">
        <v>9</v>
      </c>
      <c r="D1" s="8" t="s">
        <v>2</v>
      </c>
      <c r="E1" s="8" t="s">
        <v>3</v>
      </c>
      <c r="F1" s="28" t="s">
        <v>4</v>
      </c>
      <c r="G1" s="24" t="s">
        <v>26</v>
      </c>
      <c r="H1" s="25"/>
    </row>
    <row r="2" spans="1:8" ht="12.75">
      <c r="A2" s="10">
        <v>1</v>
      </c>
      <c r="B2" s="3" t="s">
        <v>5</v>
      </c>
      <c r="C2" s="1" t="s">
        <v>8</v>
      </c>
      <c r="D2" s="2">
        <v>109206</v>
      </c>
      <c r="E2" s="2"/>
      <c r="F2" s="5">
        <v>81763</v>
      </c>
      <c r="G2" s="20">
        <v>27443</v>
      </c>
      <c r="H2" s="1" t="s">
        <v>64</v>
      </c>
    </row>
    <row r="3" spans="1:8" ht="12.75">
      <c r="A3" s="10">
        <v>2</v>
      </c>
      <c r="B3" s="4" t="s">
        <v>14</v>
      </c>
      <c r="C3" s="1" t="s">
        <v>15</v>
      </c>
      <c r="D3" s="2">
        <v>24453</v>
      </c>
      <c r="E3" s="2"/>
      <c r="F3" s="5">
        <v>15200</v>
      </c>
      <c r="G3" s="20">
        <v>9253</v>
      </c>
      <c r="H3" s="1" t="s">
        <v>63</v>
      </c>
    </row>
    <row r="4" spans="1:8" ht="12.75" hidden="1">
      <c r="A4" s="10"/>
      <c r="B4" s="3"/>
      <c r="C4" s="1"/>
      <c r="D4" s="2"/>
      <c r="E4" s="2"/>
      <c r="F4" s="5"/>
      <c r="G4" s="20"/>
      <c r="H4" s="1"/>
    </row>
    <row r="5" spans="1:8" ht="12.75" hidden="1">
      <c r="A5" s="10"/>
      <c r="B5" s="4"/>
      <c r="C5" s="1"/>
      <c r="D5" s="2"/>
      <c r="E5" s="2"/>
      <c r="F5" s="5"/>
      <c r="G5" s="20"/>
      <c r="H5" s="1"/>
    </row>
    <row r="6" spans="1:8" ht="12.75" hidden="1">
      <c r="A6" s="10"/>
      <c r="B6" s="4"/>
      <c r="C6" s="1"/>
      <c r="D6" s="2"/>
      <c r="E6" s="2"/>
      <c r="F6" s="5"/>
      <c r="G6" s="20"/>
      <c r="H6" s="1"/>
    </row>
    <row r="7" spans="1:8" ht="12.75" hidden="1">
      <c r="A7" s="10"/>
      <c r="B7" s="4"/>
      <c r="C7" s="1"/>
      <c r="D7" s="2"/>
      <c r="E7" s="2"/>
      <c r="F7" s="5"/>
      <c r="G7" s="20"/>
      <c r="H7" s="1"/>
    </row>
    <row r="8" spans="1:8" ht="76.5">
      <c r="A8" s="10">
        <v>3</v>
      </c>
      <c r="B8" s="4" t="s">
        <v>16</v>
      </c>
      <c r="C8" s="4" t="s">
        <v>17</v>
      </c>
      <c r="D8" s="2">
        <v>8508</v>
      </c>
      <c r="E8" s="2"/>
      <c r="F8" s="5">
        <v>5038</v>
      </c>
      <c r="G8" s="20">
        <v>3470</v>
      </c>
      <c r="H8" s="1" t="s">
        <v>63</v>
      </c>
    </row>
    <row r="9" spans="1:8" ht="12.75">
      <c r="A9" s="10">
        <v>4</v>
      </c>
      <c r="B9" s="4" t="s">
        <v>18</v>
      </c>
      <c r="C9" s="1" t="s">
        <v>19</v>
      </c>
      <c r="D9" s="2">
        <v>485216</v>
      </c>
      <c r="E9" s="2"/>
      <c r="F9" s="5">
        <v>242608</v>
      </c>
      <c r="G9" s="20">
        <v>242608</v>
      </c>
      <c r="H9" s="1" t="s">
        <v>67</v>
      </c>
    </row>
    <row r="10" spans="1:8" ht="38.25">
      <c r="A10" s="10">
        <v>5</v>
      </c>
      <c r="B10" s="4" t="s">
        <v>20</v>
      </c>
      <c r="C10" s="4" t="s">
        <v>21</v>
      </c>
      <c r="D10" s="18">
        <v>3000</v>
      </c>
      <c r="E10" s="2"/>
      <c r="F10" s="5">
        <v>3000</v>
      </c>
      <c r="G10" s="20">
        <v>0</v>
      </c>
      <c r="H10" s="1" t="s">
        <v>68</v>
      </c>
    </row>
    <row r="11" spans="1:8" ht="25.5">
      <c r="A11" s="10">
        <v>6</v>
      </c>
      <c r="B11" s="4" t="s">
        <v>22</v>
      </c>
      <c r="C11" s="4" t="s">
        <v>69</v>
      </c>
      <c r="D11" s="2">
        <v>88034</v>
      </c>
      <c r="E11" s="2"/>
      <c r="F11" s="5">
        <v>59000</v>
      </c>
      <c r="G11" s="20">
        <v>29034</v>
      </c>
      <c r="H11" s="1" t="s">
        <v>63</v>
      </c>
    </row>
    <row r="12" spans="1:8" ht="25.5">
      <c r="A12" s="10">
        <v>7</v>
      </c>
      <c r="B12" s="4" t="s">
        <v>23</v>
      </c>
      <c r="C12" s="4" t="s">
        <v>24</v>
      </c>
      <c r="D12" s="2">
        <v>9557</v>
      </c>
      <c r="E12" s="2"/>
      <c r="F12" s="5">
        <v>9557</v>
      </c>
      <c r="G12" s="20">
        <v>0</v>
      </c>
      <c r="H12" s="1" t="s">
        <v>63</v>
      </c>
    </row>
    <row r="13" spans="1:8" ht="25.5">
      <c r="A13" s="10">
        <v>8</v>
      </c>
      <c r="B13" s="4" t="s">
        <v>25</v>
      </c>
      <c r="C13" s="4" t="s">
        <v>70</v>
      </c>
      <c r="D13" s="2">
        <v>576286</v>
      </c>
      <c r="E13" s="2"/>
      <c r="F13" s="5">
        <v>525831</v>
      </c>
      <c r="G13" s="20">
        <v>50455</v>
      </c>
      <c r="H13" s="1" t="s">
        <v>67</v>
      </c>
    </row>
    <row r="14" spans="1:8" ht="51">
      <c r="A14" s="10">
        <v>9</v>
      </c>
      <c r="B14" s="4" t="s">
        <v>27</v>
      </c>
      <c r="C14" s="4" t="s">
        <v>28</v>
      </c>
      <c r="D14" s="2">
        <v>360000</v>
      </c>
      <c r="E14" s="2"/>
      <c r="F14" s="5">
        <v>40000</v>
      </c>
      <c r="G14" s="20">
        <v>320000</v>
      </c>
      <c r="H14" s="1" t="s">
        <v>68</v>
      </c>
    </row>
    <row r="15" spans="1:8" ht="51">
      <c r="A15" s="10">
        <v>10</v>
      </c>
      <c r="B15" s="4" t="s">
        <v>42</v>
      </c>
      <c r="C15" s="4" t="s">
        <v>43</v>
      </c>
      <c r="D15" s="2">
        <v>46478</v>
      </c>
      <c r="E15" s="2"/>
      <c r="F15" s="5">
        <v>12000</v>
      </c>
      <c r="G15" s="20">
        <v>34478</v>
      </c>
      <c r="H15" s="1" t="s">
        <v>68</v>
      </c>
    </row>
    <row r="16" spans="1:8" ht="25.5">
      <c r="A16" s="10">
        <v>11</v>
      </c>
      <c r="B16" s="3" t="s">
        <v>6</v>
      </c>
      <c r="C16" s="1" t="s">
        <v>10</v>
      </c>
      <c r="D16" s="2">
        <v>69858</v>
      </c>
      <c r="E16" s="2">
        <v>52360</v>
      </c>
      <c r="F16" s="5">
        <v>52360</v>
      </c>
      <c r="G16" s="20">
        <v>17498</v>
      </c>
      <c r="H16" s="1" t="s">
        <v>64</v>
      </c>
    </row>
    <row r="17" spans="1:8" ht="25.5">
      <c r="A17" s="10">
        <v>12</v>
      </c>
      <c r="B17" s="4" t="s">
        <v>12</v>
      </c>
      <c r="C17" s="1" t="s">
        <v>13</v>
      </c>
      <c r="D17" s="2">
        <v>98000</v>
      </c>
      <c r="E17" s="2"/>
      <c r="F17" s="5">
        <v>49000</v>
      </c>
      <c r="G17" s="20">
        <v>49000</v>
      </c>
      <c r="H17" s="1" t="s">
        <v>64</v>
      </c>
    </row>
    <row r="18" spans="1:8" ht="51">
      <c r="A18" s="10">
        <v>13</v>
      </c>
      <c r="B18" s="4" t="s">
        <v>31</v>
      </c>
      <c r="C18" s="4" t="s">
        <v>32</v>
      </c>
      <c r="D18" s="2">
        <v>17080</v>
      </c>
      <c r="E18" s="2"/>
      <c r="F18" s="5">
        <v>10000</v>
      </c>
      <c r="G18" s="20">
        <v>7080</v>
      </c>
      <c r="H18" s="1" t="s">
        <v>67</v>
      </c>
    </row>
    <row r="19" spans="1:8" ht="38.25">
      <c r="A19" s="10">
        <v>14</v>
      </c>
      <c r="B19" s="4" t="s">
        <v>33</v>
      </c>
      <c r="C19" s="4" t="s">
        <v>34</v>
      </c>
      <c r="D19" s="2">
        <v>9000</v>
      </c>
      <c r="E19" s="2"/>
      <c r="F19" s="5">
        <v>5000</v>
      </c>
      <c r="G19" s="20">
        <v>4000</v>
      </c>
      <c r="H19" s="1" t="s">
        <v>63</v>
      </c>
    </row>
    <row r="20" spans="1:8" ht="25.5">
      <c r="A20" s="10">
        <v>15</v>
      </c>
      <c r="B20" s="4" t="s">
        <v>44</v>
      </c>
      <c r="C20" s="4" t="s">
        <v>45</v>
      </c>
      <c r="D20" s="2">
        <v>242780</v>
      </c>
      <c r="E20" s="2"/>
      <c r="F20" s="5">
        <v>121390</v>
      </c>
      <c r="G20" s="20">
        <v>121390</v>
      </c>
      <c r="H20" s="1" t="s">
        <v>67</v>
      </c>
    </row>
    <row r="21" spans="1:8" ht="57.75" customHeight="1">
      <c r="A21" s="53">
        <v>16</v>
      </c>
      <c r="B21" s="54" t="s">
        <v>35</v>
      </c>
      <c r="C21" s="54" t="s">
        <v>36</v>
      </c>
      <c r="D21" s="55">
        <v>1425000</v>
      </c>
      <c r="E21" s="55"/>
      <c r="F21" s="55">
        <v>488355.31</v>
      </c>
      <c r="G21" s="56">
        <v>936644.69</v>
      </c>
      <c r="H21" s="57" t="s">
        <v>67</v>
      </c>
    </row>
    <row r="22" spans="1:8" ht="12.75">
      <c r="A22" s="10">
        <v>17</v>
      </c>
      <c r="B22" s="4" t="s">
        <v>37</v>
      </c>
      <c r="C22" s="4" t="s">
        <v>38</v>
      </c>
      <c r="D22" s="2">
        <v>19940</v>
      </c>
      <c r="E22" s="2"/>
      <c r="F22" s="5">
        <v>14000</v>
      </c>
      <c r="G22" s="20">
        <v>0</v>
      </c>
      <c r="H22" s="1" t="s">
        <v>68</v>
      </c>
    </row>
    <row r="23" spans="1:8" ht="12.75">
      <c r="A23" s="10">
        <v>18</v>
      </c>
      <c r="B23" s="4" t="s">
        <v>7</v>
      </c>
      <c r="C23" s="1" t="s">
        <v>11</v>
      </c>
      <c r="D23" s="2">
        <v>118840</v>
      </c>
      <c r="E23" s="2"/>
      <c r="F23" s="5">
        <v>89104</v>
      </c>
      <c r="G23" s="20">
        <v>29731</v>
      </c>
      <c r="H23" s="1" t="s">
        <v>64</v>
      </c>
    </row>
    <row r="24" spans="1:8" ht="51">
      <c r="A24" s="39">
        <v>19</v>
      </c>
      <c r="B24" s="40" t="s">
        <v>29</v>
      </c>
      <c r="C24" s="40" t="s">
        <v>30</v>
      </c>
      <c r="D24" s="41">
        <v>321355.6</v>
      </c>
      <c r="E24" s="41"/>
      <c r="F24" s="41">
        <v>206209</v>
      </c>
      <c r="G24" s="42">
        <v>115146.6</v>
      </c>
      <c r="H24" s="43" t="s">
        <v>67</v>
      </c>
    </row>
    <row r="25" spans="1:8" ht="0.75" customHeight="1">
      <c r="A25" s="10">
        <v>20</v>
      </c>
      <c r="B25" s="4"/>
      <c r="C25" s="4"/>
      <c r="D25" s="2"/>
      <c r="E25" s="2"/>
      <c r="F25" s="5"/>
      <c r="G25" s="20"/>
      <c r="H25" s="1"/>
    </row>
    <row r="26" spans="1:8" ht="12.75" hidden="1">
      <c r="A26" s="10"/>
      <c r="B26" s="4"/>
      <c r="C26" s="4"/>
      <c r="D26" s="2"/>
      <c r="E26" s="2"/>
      <c r="F26" s="5"/>
      <c r="G26" s="20"/>
      <c r="H26" s="1"/>
    </row>
    <row r="27" spans="1:8" ht="2.25" customHeight="1">
      <c r="A27" s="10"/>
      <c r="B27" s="4"/>
      <c r="C27" s="4"/>
      <c r="D27" s="2"/>
      <c r="E27" s="2"/>
      <c r="F27" s="5"/>
      <c r="G27" s="20"/>
      <c r="H27" s="1"/>
    </row>
    <row r="28" spans="1:8" ht="51">
      <c r="A28" s="10">
        <v>20</v>
      </c>
      <c r="B28" s="4" t="s">
        <v>40</v>
      </c>
      <c r="C28" s="4" t="s">
        <v>41</v>
      </c>
      <c r="D28" s="2">
        <v>10362</v>
      </c>
      <c r="E28" s="2"/>
      <c r="F28" s="5">
        <v>8308</v>
      </c>
      <c r="G28" s="20">
        <v>2054</v>
      </c>
      <c r="H28" s="1" t="s">
        <v>63</v>
      </c>
    </row>
    <row r="29" spans="1:8" ht="37.5" customHeight="1">
      <c r="A29" s="10">
        <v>21</v>
      </c>
      <c r="B29" s="4" t="s">
        <v>48</v>
      </c>
      <c r="C29" s="4" t="s">
        <v>49</v>
      </c>
      <c r="D29" s="2">
        <v>28640</v>
      </c>
      <c r="E29" s="2"/>
      <c r="F29" s="5">
        <v>19847</v>
      </c>
      <c r="G29" s="20">
        <v>8793</v>
      </c>
      <c r="H29" s="1" t="s">
        <v>63</v>
      </c>
    </row>
    <row r="30" spans="1:8" ht="69.75" customHeight="1" hidden="1">
      <c r="A30" s="10"/>
      <c r="B30" s="4"/>
      <c r="C30" s="4"/>
      <c r="D30" s="2"/>
      <c r="E30" s="2"/>
      <c r="F30" s="5"/>
      <c r="G30" s="20"/>
      <c r="H30" s="1" t="s">
        <v>39</v>
      </c>
    </row>
    <row r="31" spans="1:8" ht="39.75" customHeight="1" hidden="1">
      <c r="A31" s="10"/>
      <c r="B31" s="4"/>
      <c r="C31" s="4"/>
      <c r="D31" s="2"/>
      <c r="E31" s="2"/>
      <c r="F31" s="5"/>
      <c r="G31" s="20"/>
      <c r="H31" s="1" t="s">
        <v>39</v>
      </c>
    </row>
    <row r="32" spans="1:8" ht="25.5">
      <c r="A32" s="39">
        <v>22</v>
      </c>
      <c r="B32" s="40" t="s">
        <v>52</v>
      </c>
      <c r="C32" s="40" t="s">
        <v>53</v>
      </c>
      <c r="D32" s="41">
        <v>189200</v>
      </c>
      <c r="E32" s="41"/>
      <c r="F32" s="41">
        <v>94600</v>
      </c>
      <c r="G32" s="42">
        <v>94600</v>
      </c>
      <c r="H32" s="43" t="s">
        <v>67</v>
      </c>
    </row>
    <row r="33" spans="1:8" ht="25.5">
      <c r="A33" s="10">
        <v>23</v>
      </c>
      <c r="B33" s="4" t="s">
        <v>54</v>
      </c>
      <c r="C33" s="4" t="s">
        <v>55</v>
      </c>
      <c r="D33" s="2">
        <v>41226.4</v>
      </c>
      <c r="E33" s="2"/>
      <c r="F33" s="5">
        <v>30919.8</v>
      </c>
      <c r="G33" s="20">
        <v>10306.6</v>
      </c>
      <c r="H33" s="1" t="s">
        <v>68</v>
      </c>
    </row>
    <row r="34" spans="1:8" ht="25.5">
      <c r="A34" s="39">
        <v>24</v>
      </c>
      <c r="B34" s="40" t="s">
        <v>50</v>
      </c>
      <c r="C34" s="40" t="s">
        <v>51</v>
      </c>
      <c r="D34" s="41">
        <v>106710.13</v>
      </c>
      <c r="E34" s="41"/>
      <c r="F34" s="41">
        <v>106710.13</v>
      </c>
      <c r="G34" s="42">
        <v>0</v>
      </c>
      <c r="H34" s="43" t="s">
        <v>63</v>
      </c>
    </row>
    <row r="35" spans="1:8" ht="38.25">
      <c r="A35" s="39">
        <v>25</v>
      </c>
      <c r="B35" s="40" t="s">
        <v>66</v>
      </c>
      <c r="C35" s="40" t="s">
        <v>65</v>
      </c>
      <c r="D35" s="41">
        <v>149730</v>
      </c>
      <c r="E35" s="41"/>
      <c r="F35" s="41">
        <v>149730</v>
      </c>
      <c r="G35" s="42">
        <v>0</v>
      </c>
      <c r="H35" s="43" t="s">
        <v>63</v>
      </c>
    </row>
    <row r="36" spans="1:8" ht="25.5">
      <c r="A36" s="10">
        <v>26</v>
      </c>
      <c r="B36" s="4" t="s">
        <v>56</v>
      </c>
      <c r="C36" s="4" t="s">
        <v>57</v>
      </c>
      <c r="D36" s="2">
        <v>39410</v>
      </c>
      <c r="E36" s="2"/>
      <c r="F36" s="5">
        <v>39410</v>
      </c>
      <c r="G36" s="20">
        <v>0</v>
      </c>
      <c r="H36" s="1" t="s">
        <v>68</v>
      </c>
    </row>
    <row r="37" spans="1:8" ht="25.5">
      <c r="A37" s="53">
        <v>27</v>
      </c>
      <c r="B37" s="54" t="s">
        <v>71</v>
      </c>
      <c r="C37" s="54" t="s">
        <v>72</v>
      </c>
      <c r="D37" s="55">
        <v>8883577.59</v>
      </c>
      <c r="E37" s="55"/>
      <c r="F37" s="55">
        <v>7295182.58</v>
      </c>
      <c r="G37" s="58">
        <v>1588395.01</v>
      </c>
      <c r="H37" s="43" t="s">
        <v>64</v>
      </c>
    </row>
    <row r="38" spans="1:8" ht="38.25">
      <c r="A38" s="10">
        <v>28</v>
      </c>
      <c r="B38" s="4" t="s">
        <v>73</v>
      </c>
      <c r="C38" s="4" t="s">
        <v>74</v>
      </c>
      <c r="D38" s="2">
        <v>67829.08</v>
      </c>
      <c r="E38" s="2"/>
      <c r="F38" s="5">
        <v>50871.81</v>
      </c>
      <c r="G38" s="21">
        <v>16957.27</v>
      </c>
      <c r="H38" s="1" t="s">
        <v>68</v>
      </c>
    </row>
    <row r="39" spans="1:8" ht="62.25" customHeight="1">
      <c r="A39" s="53">
        <v>29</v>
      </c>
      <c r="B39" s="54" t="s">
        <v>76</v>
      </c>
      <c r="C39" s="57" t="s">
        <v>77</v>
      </c>
      <c r="D39" s="55">
        <v>75557756</v>
      </c>
      <c r="E39" s="55"/>
      <c r="F39" s="55">
        <v>62019485</v>
      </c>
      <c r="G39" s="58">
        <v>13538271</v>
      </c>
      <c r="H39" s="57" t="s">
        <v>67</v>
      </c>
    </row>
    <row r="40" spans="1:8" ht="63.75">
      <c r="A40" s="15" t="s">
        <v>62</v>
      </c>
      <c r="B40" s="16" t="s">
        <v>59</v>
      </c>
      <c r="C40" s="16" t="s">
        <v>58</v>
      </c>
      <c r="D40" s="17">
        <v>20000</v>
      </c>
      <c r="E40" s="17"/>
      <c r="F40" s="17">
        <v>20000</v>
      </c>
      <c r="G40" s="22">
        <v>0</v>
      </c>
      <c r="H40" s="27" t="s">
        <v>63</v>
      </c>
    </row>
    <row r="41" spans="1:8" ht="38.25">
      <c r="A41" s="45" t="s">
        <v>62</v>
      </c>
      <c r="B41" s="40" t="s">
        <v>60</v>
      </c>
      <c r="C41" s="40" t="s">
        <v>61</v>
      </c>
      <c r="D41" s="41">
        <v>768190</v>
      </c>
      <c r="E41" s="41"/>
      <c r="F41" s="41">
        <v>569032</v>
      </c>
      <c r="G41" s="44">
        <v>199158</v>
      </c>
      <c r="H41" s="43" t="s">
        <v>63</v>
      </c>
    </row>
    <row r="42" spans="1:8" ht="63.75">
      <c r="A42" s="15" t="s">
        <v>62</v>
      </c>
      <c r="B42" s="16" t="s">
        <v>46</v>
      </c>
      <c r="C42" s="16" t="s">
        <v>47</v>
      </c>
      <c r="D42" s="17">
        <v>8000</v>
      </c>
      <c r="E42" s="17"/>
      <c r="F42" s="17">
        <v>5100</v>
      </c>
      <c r="G42" s="22">
        <v>2900</v>
      </c>
      <c r="H42" s="27" t="s">
        <v>64</v>
      </c>
    </row>
    <row r="43" spans="1:8" ht="38.25">
      <c r="A43" s="59">
        <v>30</v>
      </c>
      <c r="B43" s="54" t="s">
        <v>95</v>
      </c>
      <c r="C43" s="54" t="s">
        <v>96</v>
      </c>
      <c r="D43" s="55">
        <v>996095.86</v>
      </c>
      <c r="E43" s="55"/>
      <c r="F43" s="55">
        <v>647462.31</v>
      </c>
      <c r="G43" s="60">
        <v>348633.55</v>
      </c>
      <c r="H43" s="43" t="s">
        <v>64</v>
      </c>
    </row>
    <row r="44" spans="1:8" ht="25.5">
      <c r="A44" s="14">
        <v>31</v>
      </c>
      <c r="B44" s="4" t="s">
        <v>97</v>
      </c>
      <c r="C44" s="4" t="s">
        <v>96</v>
      </c>
      <c r="D44" s="2">
        <v>109000</v>
      </c>
      <c r="E44" s="2"/>
      <c r="F44" s="5">
        <v>81750</v>
      </c>
      <c r="G44" s="46">
        <v>27250</v>
      </c>
      <c r="H44" s="1" t="s">
        <v>64</v>
      </c>
    </row>
    <row r="45" spans="1:8" ht="25.5">
      <c r="A45" s="14">
        <v>32</v>
      </c>
      <c r="B45" s="4" t="s">
        <v>98</v>
      </c>
      <c r="C45" s="4" t="s">
        <v>96</v>
      </c>
      <c r="D45" s="2">
        <v>98657.17</v>
      </c>
      <c r="E45" s="2"/>
      <c r="F45" s="5">
        <v>73992.87</v>
      </c>
      <c r="G45" s="46">
        <v>24664.3</v>
      </c>
      <c r="H45" s="1" t="s">
        <v>64</v>
      </c>
    </row>
    <row r="46" spans="1:8" ht="12.75" hidden="1">
      <c r="A46" s="14"/>
      <c r="B46" s="4"/>
      <c r="C46" s="4"/>
      <c r="D46" s="2"/>
      <c r="E46" s="2"/>
      <c r="F46" s="5"/>
      <c r="G46" s="21"/>
      <c r="H46" s="1"/>
    </row>
    <row r="47" spans="1:8" ht="12.75" hidden="1">
      <c r="A47" s="14"/>
      <c r="B47" s="4"/>
      <c r="C47" s="4"/>
      <c r="D47" s="2"/>
      <c r="E47" s="2"/>
      <c r="F47" s="5"/>
      <c r="G47" s="21"/>
      <c r="H47" s="1"/>
    </row>
    <row r="48" spans="1:8" ht="12.75" hidden="1">
      <c r="A48" s="14"/>
      <c r="B48" s="4"/>
      <c r="C48" s="4"/>
      <c r="D48" s="2"/>
      <c r="E48" s="2"/>
      <c r="F48" s="5"/>
      <c r="G48" s="21"/>
      <c r="H48" s="1"/>
    </row>
    <row r="49" spans="1:8" ht="51">
      <c r="A49" s="14">
        <v>33</v>
      </c>
      <c r="B49" s="4" t="s">
        <v>99</v>
      </c>
      <c r="C49" s="4" t="s">
        <v>100</v>
      </c>
      <c r="D49" s="2">
        <v>315113</v>
      </c>
      <c r="E49" s="2"/>
      <c r="F49" s="5">
        <v>100000</v>
      </c>
      <c r="G49" s="46">
        <v>215113</v>
      </c>
      <c r="H49" s="1" t="s">
        <v>67</v>
      </c>
    </row>
    <row r="50" spans="1:8" ht="25.5">
      <c r="A50" s="14">
        <v>34</v>
      </c>
      <c r="B50" s="3" t="s">
        <v>101</v>
      </c>
      <c r="C50" s="4" t="s">
        <v>96</v>
      </c>
      <c r="D50" s="2">
        <v>330100</v>
      </c>
      <c r="E50" s="2"/>
      <c r="F50" s="5">
        <v>247575</v>
      </c>
      <c r="G50" s="46">
        <v>82525</v>
      </c>
      <c r="H50" s="1" t="s">
        <v>64</v>
      </c>
    </row>
    <row r="51" spans="1:8" ht="51">
      <c r="A51" s="14">
        <v>35</v>
      </c>
      <c r="B51" s="71" t="s">
        <v>103</v>
      </c>
      <c r="C51" s="72" t="s">
        <v>104</v>
      </c>
      <c r="D51" s="2">
        <v>202230</v>
      </c>
      <c r="E51" s="2">
        <f>D51</f>
        <v>202230</v>
      </c>
      <c r="F51" s="5">
        <v>202230</v>
      </c>
      <c r="G51" s="73">
        <v>0</v>
      </c>
      <c r="H51" s="1" t="s">
        <v>67</v>
      </c>
    </row>
    <row r="52" spans="1:8" ht="38.25">
      <c r="A52" s="14">
        <v>36</v>
      </c>
      <c r="B52" s="3" t="s">
        <v>105</v>
      </c>
      <c r="C52" s="72" t="s">
        <v>104</v>
      </c>
      <c r="D52" s="2">
        <v>20682</v>
      </c>
      <c r="E52" s="2"/>
      <c r="F52" s="5">
        <v>15000</v>
      </c>
      <c r="G52" s="21">
        <v>5682</v>
      </c>
      <c r="H52" s="1" t="s">
        <v>63</v>
      </c>
    </row>
    <row r="53" spans="1:8" ht="63.75">
      <c r="A53" s="14">
        <v>37</v>
      </c>
      <c r="B53" s="3" t="s">
        <v>106</v>
      </c>
      <c r="C53" s="72" t="s">
        <v>104</v>
      </c>
      <c r="D53" s="2">
        <v>31789.13</v>
      </c>
      <c r="E53" s="2"/>
      <c r="F53" s="5">
        <v>10000</v>
      </c>
      <c r="G53" s="21">
        <v>21789.13</v>
      </c>
      <c r="H53" s="1" t="s">
        <v>67</v>
      </c>
    </row>
    <row r="54" spans="1:8" ht="38.25">
      <c r="A54" s="14">
        <v>38</v>
      </c>
      <c r="B54" s="3" t="s">
        <v>107</v>
      </c>
      <c r="C54" s="72" t="s">
        <v>104</v>
      </c>
      <c r="D54" s="63">
        <v>16621</v>
      </c>
      <c r="E54" s="63"/>
      <c r="F54" s="76">
        <v>12000</v>
      </c>
      <c r="G54" s="64">
        <v>4621</v>
      </c>
      <c r="H54" s="1" t="s">
        <v>67</v>
      </c>
    </row>
    <row r="55" spans="1:8" ht="38.25">
      <c r="A55" s="14">
        <v>39</v>
      </c>
      <c r="B55" s="74" t="s">
        <v>108</v>
      </c>
      <c r="C55" s="4" t="s">
        <v>113</v>
      </c>
      <c r="D55" s="2">
        <v>152000</v>
      </c>
      <c r="E55" s="75">
        <v>92000</v>
      </c>
      <c r="F55" s="5">
        <v>92000</v>
      </c>
      <c r="G55" s="2">
        <v>60000</v>
      </c>
      <c r="H55" s="1" t="s">
        <v>67</v>
      </c>
    </row>
    <row r="56" spans="1:8" ht="76.5">
      <c r="A56" s="14">
        <v>40</v>
      </c>
      <c r="B56" s="3" t="s">
        <v>109</v>
      </c>
      <c r="C56" s="72" t="s">
        <v>110</v>
      </c>
      <c r="D56" s="63">
        <v>140000</v>
      </c>
      <c r="E56" s="63"/>
      <c r="F56" s="76">
        <v>140000</v>
      </c>
      <c r="G56" s="64">
        <v>0</v>
      </c>
      <c r="H56" s="1" t="s">
        <v>67</v>
      </c>
    </row>
    <row r="57" spans="1:8" ht="63.75">
      <c r="A57" s="14">
        <v>41</v>
      </c>
      <c r="B57" s="3" t="s">
        <v>111</v>
      </c>
      <c r="C57" s="72" t="s">
        <v>112</v>
      </c>
      <c r="D57" s="63">
        <v>202230</v>
      </c>
      <c r="E57" s="63"/>
      <c r="F57" s="76">
        <v>202230</v>
      </c>
      <c r="G57" s="64">
        <v>0</v>
      </c>
      <c r="H57" s="1" t="s">
        <v>67</v>
      </c>
    </row>
    <row r="58" spans="1:8" ht="12.75">
      <c r="A58" s="14"/>
      <c r="B58" s="3"/>
      <c r="C58" s="72"/>
      <c r="D58" s="63"/>
      <c r="E58" s="63"/>
      <c r="F58" s="76"/>
      <c r="G58" s="64"/>
      <c r="H58" s="1"/>
    </row>
    <row r="59" spans="1:8" ht="12.75">
      <c r="A59" s="14"/>
      <c r="B59" s="3"/>
      <c r="C59" s="72"/>
      <c r="D59" s="63"/>
      <c r="E59" s="63"/>
      <c r="F59" s="76"/>
      <c r="G59" s="64"/>
      <c r="H59" s="1"/>
    </row>
    <row r="60" spans="1:8" ht="12.75">
      <c r="A60" s="14"/>
      <c r="B60" s="3"/>
      <c r="C60" s="72"/>
      <c r="D60" s="63"/>
      <c r="E60" s="63"/>
      <c r="F60" s="76"/>
      <c r="G60" s="64"/>
      <c r="H60" s="1"/>
    </row>
    <row r="61" spans="1:8" ht="12.75">
      <c r="A61" s="14"/>
      <c r="B61" s="3"/>
      <c r="C61" s="72"/>
      <c r="D61" s="63"/>
      <c r="E61" s="63"/>
      <c r="F61" s="76"/>
      <c r="G61" s="64"/>
      <c r="H61" s="1"/>
    </row>
    <row r="62" spans="1:8" ht="12.75">
      <c r="A62" s="14"/>
      <c r="B62" s="3"/>
      <c r="C62" s="4"/>
      <c r="D62" s="63"/>
      <c r="E62" s="63"/>
      <c r="F62" s="76"/>
      <c r="G62" s="64"/>
      <c r="H62" s="1"/>
    </row>
    <row r="63" spans="1:8" ht="12.75">
      <c r="A63" s="10"/>
      <c r="B63" s="4"/>
      <c r="C63" s="61"/>
      <c r="D63" s="67">
        <f>SUM(D2:D62)</f>
        <v>92517740.96</v>
      </c>
      <c r="E63" s="67"/>
      <c r="F63" s="67">
        <f>SUM(F2:F62)</f>
        <v>74262851.81</v>
      </c>
      <c r="G63" s="68">
        <f>SUM(G2:G62)</f>
        <v>18248944.150000002</v>
      </c>
      <c r="H63" s="62"/>
    </row>
    <row r="64" spans="1:8" ht="13.5" thickBot="1">
      <c r="A64" s="81" t="s">
        <v>75</v>
      </c>
      <c r="B64" s="82"/>
      <c r="C64" s="82"/>
      <c r="D64" s="83"/>
      <c r="E64" s="65"/>
      <c r="F64" s="79"/>
      <c r="G64" s="66"/>
      <c r="H64" s="1"/>
    </row>
    <row r="65" spans="1:8" ht="18" customHeight="1" thickBot="1">
      <c r="A65" s="11"/>
      <c r="B65" s="12"/>
      <c r="C65" s="13"/>
      <c r="D65" s="19"/>
      <c r="E65" s="6"/>
      <c r="F65" s="6"/>
      <c r="G65" s="23"/>
      <c r="H65" s="1"/>
    </row>
    <row r="66" ht="0.75" customHeight="1">
      <c r="F66" s="80"/>
    </row>
    <row r="67" ht="0.75" customHeight="1">
      <c r="F67" s="80"/>
    </row>
    <row r="68" ht="0.75" customHeight="1">
      <c r="F68" s="80"/>
    </row>
    <row r="69" ht="0.75" customHeight="1">
      <c r="F69" s="80"/>
    </row>
    <row r="70" ht="0.75" customHeight="1">
      <c r="F70" s="80"/>
    </row>
    <row r="71" ht="0.75" customHeight="1">
      <c r="F71" s="80"/>
    </row>
    <row r="72" ht="0.75" customHeight="1">
      <c r="F72" s="80"/>
    </row>
    <row r="73" ht="0.75" customHeight="1">
      <c r="F73" s="80"/>
    </row>
    <row r="74" ht="0.75" customHeight="1">
      <c r="F74" s="80"/>
    </row>
    <row r="75" ht="0.75" customHeight="1">
      <c r="F75" s="80"/>
    </row>
    <row r="76" ht="0.75" customHeight="1">
      <c r="F76" s="80"/>
    </row>
    <row r="77" ht="0.75" customHeight="1">
      <c r="F77" s="80"/>
    </row>
    <row r="78" ht="0.75" customHeight="1">
      <c r="F78" s="25"/>
    </row>
    <row r="79" ht="0.75" customHeight="1">
      <c r="F79" s="25"/>
    </row>
    <row r="80" ht="0.75" customHeight="1" hidden="1">
      <c r="F80" s="25"/>
    </row>
    <row r="81" ht="12.75" customHeight="1" hidden="1">
      <c r="F81" s="25"/>
    </row>
    <row r="82" ht="12.75" customHeight="1" hidden="1">
      <c r="F82" s="25"/>
    </row>
    <row r="83" ht="0.75" customHeight="1" hidden="1">
      <c r="F83" s="25"/>
    </row>
    <row r="84" ht="12.75" customHeight="1" hidden="1">
      <c r="F84" s="25"/>
    </row>
    <row r="85" ht="12.75" customHeight="1" hidden="1">
      <c r="F85" s="25"/>
    </row>
    <row r="86" ht="12.75" customHeight="1" hidden="1">
      <c r="F86" s="25"/>
    </row>
    <row r="87" ht="12.75" customHeight="1">
      <c r="F87" s="25"/>
    </row>
    <row r="88" spans="3:7" ht="12.75">
      <c r="C88" s="33" t="s">
        <v>82</v>
      </c>
      <c r="D88" s="77">
        <f>SUM(D9+D13+D18+D20+D21+D24+D32+D39+D49+D51+D53+D54+D55)</f>
        <v>79532426.72999999</v>
      </c>
      <c r="E88" s="25"/>
      <c r="F88" s="34">
        <f>SUM(F9+F13+F18+F20+F21+F24+F32+F39+F49+F51+F53+F54+F55)</f>
        <v>64124708.31</v>
      </c>
      <c r="G88" s="78">
        <f>SUM(G9+G13+G18+G20+G21+G24+G32+G39+G49+G51+G53+G54)</f>
        <v>15347718.42</v>
      </c>
    </row>
    <row r="89" spans="3:7" ht="12.75">
      <c r="C89" s="33" t="s">
        <v>79</v>
      </c>
      <c r="D89" s="77">
        <f>SUM(D2+D16+D17+D23+D27+D37++D42+D43+D44+D45+D50)</f>
        <v>10821334.62</v>
      </c>
      <c r="E89" s="25"/>
      <c r="F89" s="34">
        <f>SUM(F2+F16+F17+F23+F27+F37+F42+F43+F44+F45+F50)</f>
        <v>8623289.760000002</v>
      </c>
      <c r="G89" s="78">
        <f>SUM(G2+G16+G17+G23+G27+G37+G42+G43+G44+G45+G50+G55)</f>
        <v>2258039.86</v>
      </c>
    </row>
    <row r="90" spans="3:7" ht="12.75">
      <c r="C90" s="33" t="s">
        <v>80</v>
      </c>
      <c r="D90" s="77">
        <f>SUM(D10+D14+D15+D22+D33+D36+D38)</f>
        <v>577883.48</v>
      </c>
      <c r="E90" s="25"/>
      <c r="F90" s="34">
        <f>SUM(F10+F14+F15+F22+F33+F36+F38)</f>
        <v>190201.61</v>
      </c>
      <c r="G90" s="78">
        <f>SUM(G10+G14+G15+G22+G33+G36+G38)</f>
        <v>381741.87</v>
      </c>
    </row>
    <row r="91" spans="3:7" ht="12.75">
      <c r="C91" s="33" t="s">
        <v>81</v>
      </c>
      <c r="D91" s="77">
        <f>SUM(D3+D8+D11+D12+D19+D28+D29+D34+D35+D40+D41+D52)</f>
        <v>1243866.13</v>
      </c>
      <c r="E91" s="25"/>
      <c r="F91" s="34">
        <f>SUM(F3+F8+F11+F12+F19+F28+F29+F34+F35+F40+F41+F52)</f>
        <v>982422.13</v>
      </c>
      <c r="G91" s="78">
        <f>SUM(G3+G8+G11+G12+G19+G28+G29+G34+G35+G40+G41+G52)</f>
        <v>261444</v>
      </c>
    </row>
    <row r="92" spans="3:7" ht="12.75">
      <c r="C92" s="26" t="s">
        <v>78</v>
      </c>
      <c r="D92" s="69">
        <f>SUM(D88:D91)</f>
        <v>92175510.96</v>
      </c>
      <c r="E92" s="70"/>
      <c r="F92" s="69">
        <f>SUM(F88:F91)</f>
        <v>73920621.81</v>
      </c>
      <c r="G92" s="69">
        <f>SUM(G88:G91)</f>
        <v>18248944.150000002</v>
      </c>
    </row>
    <row r="93" spans="3:7" ht="12.75">
      <c r="C93" s="47"/>
      <c r="D93" s="48"/>
      <c r="E93" s="49"/>
      <c r="F93" s="48"/>
      <c r="G93" s="48"/>
    </row>
    <row r="94" spans="3:7" ht="12.75">
      <c r="C94" s="50" t="s">
        <v>102</v>
      </c>
      <c r="D94" s="51">
        <f>+(D21+D37+D39+D43)</f>
        <v>86862429.45</v>
      </c>
      <c r="E94" s="52"/>
      <c r="F94" s="51">
        <f>(F21+F37+F39+F43)</f>
        <v>70450485.2</v>
      </c>
      <c r="G94" s="51">
        <f>(G21+G37+G39+G43)</f>
        <v>16411944.25</v>
      </c>
    </row>
    <row r="95" ht="12.75">
      <c r="B95" s="31" t="s">
        <v>83</v>
      </c>
    </row>
    <row r="96" spans="2:3" ht="12.75">
      <c r="B96" s="30" t="s">
        <v>84</v>
      </c>
      <c r="C96" s="29">
        <f>SUM(F2+F16+F23)</f>
        <v>223227</v>
      </c>
    </row>
    <row r="97" spans="2:4" ht="12.75">
      <c r="B97" s="35" t="s">
        <v>85</v>
      </c>
      <c r="C97" s="36">
        <f>SUM(F34+F35+F37+F41)</f>
        <v>8120654.71</v>
      </c>
      <c r="D97" s="37"/>
    </row>
    <row r="98" spans="2:3" ht="12.75">
      <c r="B98" s="35" t="s">
        <v>86</v>
      </c>
      <c r="C98" s="36">
        <f>SUM(F33+F38+F43+F44+F45+F50)</f>
        <v>1132571.79</v>
      </c>
    </row>
    <row r="99" spans="2:3" ht="12.75">
      <c r="B99" s="30" t="s">
        <v>87</v>
      </c>
      <c r="C99" s="29">
        <f>SUM(F9+F17)</f>
        <v>291608</v>
      </c>
    </row>
    <row r="100" spans="2:3" ht="12.75">
      <c r="B100" s="38" t="s">
        <v>94</v>
      </c>
      <c r="C100" s="36">
        <f>SUM(F32+F49)</f>
        <v>194600</v>
      </c>
    </row>
    <row r="101" spans="2:3" ht="12.75">
      <c r="B101" s="30" t="s">
        <v>90</v>
      </c>
      <c r="C101" s="29">
        <f>SUM(F11+F29)</f>
        <v>78847</v>
      </c>
    </row>
    <row r="102" spans="2:3" ht="12.75">
      <c r="B102" s="30" t="s">
        <v>91</v>
      </c>
      <c r="C102" s="29">
        <f>SUM(F39)</f>
        <v>62019485</v>
      </c>
    </row>
    <row r="103" spans="2:3" ht="12.75">
      <c r="B103" s="35" t="s">
        <v>93</v>
      </c>
      <c r="C103" s="36">
        <f>SUM(F24)</f>
        <v>206209</v>
      </c>
    </row>
    <row r="104" spans="2:3" ht="12.75">
      <c r="B104" s="30" t="s">
        <v>92</v>
      </c>
      <c r="C104" s="29">
        <f>SUM(F3+F8+F12+F13+F20+F21+F22+F28+F36+F40+F55)</f>
        <v>1339089.31</v>
      </c>
    </row>
    <row r="105" spans="2:3" ht="12.75">
      <c r="B105" s="30" t="s">
        <v>89</v>
      </c>
      <c r="C105" s="29">
        <f>SUM(F14+F15+F18+F51+F52+F53+F54)</f>
        <v>301230</v>
      </c>
    </row>
    <row r="106" spans="2:3" ht="12.75">
      <c r="B106" s="30" t="s">
        <v>88</v>
      </c>
      <c r="C106" s="29">
        <f>SUM(F10+F19+F27+F42)</f>
        <v>13100</v>
      </c>
    </row>
    <row r="107" spans="2:3" ht="12.75">
      <c r="B107" s="31" t="s">
        <v>78</v>
      </c>
      <c r="C107" s="32">
        <f>SUM(C96:C106)</f>
        <v>73920621.81</v>
      </c>
    </row>
  </sheetData>
  <sheetProtection/>
  <mergeCells count="1">
    <mergeCell ref="A64:D6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&amp;Ctab.1 - dofinansowane &amp;D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 </cp:lastModifiedBy>
  <cp:lastPrinted>2006-10-27T13:23:58Z</cp:lastPrinted>
  <dcterms:created xsi:type="dcterms:W3CDTF">2005-10-06T08:54:47Z</dcterms:created>
  <dcterms:modified xsi:type="dcterms:W3CDTF">2013-03-21T14:49:38Z</dcterms:modified>
  <cp:category/>
  <cp:version/>
  <cp:contentType/>
  <cp:contentStatus/>
</cp:coreProperties>
</file>